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>
    <definedName name="_xlnm.Print_Area" localSheetId="0">'Расходы'!$A$1:$L$77</definedName>
  </definedNames>
  <calcPr fullCalcOnLoad="1"/>
</workbook>
</file>

<file path=xl/sharedStrings.xml><?xml version="1.0" encoding="utf-8"?>
<sst xmlns="http://schemas.openxmlformats.org/spreadsheetml/2006/main" count="175" uniqueCount="127">
  <si>
    <t/>
  </si>
  <si>
    <t>Наименование</t>
  </si>
  <si>
    <t>120</t>
  </si>
  <si>
    <t>240</t>
  </si>
  <si>
    <t>850</t>
  </si>
  <si>
    <t>540</t>
  </si>
  <si>
    <t>110</t>
  </si>
  <si>
    <t>Обеспечение деятельности муниципального казенного учреждения по выполнению функций городского хозяйства, Расходы на выплаты персоналу казенных учреждений</t>
  </si>
  <si>
    <t>Обеспечение деятельности муниципального казенного учреждения по выполнению функций городского хозяйства,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</si>
  <si>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по выполнению функций городского хозяйства, Уплата налогов, сборов и иных платежей</t>
  </si>
  <si>
    <t>Обеспечение деятельности муниципального казенного учреждения культуры, Расходы на выплаты персоналу казенных учреждений</t>
  </si>
  <si>
    <t>Обеспечение деятельности муниципального казенного учреждения культуры,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</si>
  <si>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Уплата налогов, сборов и иных платежей</t>
  </si>
  <si>
    <t>310</t>
  </si>
  <si>
    <t>730</t>
  </si>
  <si>
    <t>Мероприятия по обеспечению деятельности автоматизированных систем управления бюджетным процессом, Иные закупки товаров, работ и услуг для обеспечения государственных (муниципальных) нужд</t>
  </si>
  <si>
    <t>Мероприятия по информационному сопровождению деятельности Сортавальского городского поселения, Иные закупки товаров, работ и услуг для обеспечения государственных (муниципальных) нужд</t>
  </si>
  <si>
    <t>330</t>
  </si>
  <si>
    <t>Мероприятия в области жилищного хозяйства, Иные закупки товаров, работ и услуг для обеспечения государственных (муниципальных) нужд</t>
  </si>
  <si>
    <t>810</t>
  </si>
  <si>
    <t>Субсидии муниципальным предприятиям коммунального хозяйства, Субсидии юридическим лицам (кроме некоммерческих организаций), индивидуальным предпринимателям, физическим лицам</t>
  </si>
  <si>
    <t>Уличное освещение, Иные закупки товаров, работ и услуг для обеспечения государственных (муниципальных) нужд</t>
  </si>
  <si>
    <t>Озеленение, Иные закупки товаров, работ и услуг для обеспечения государственных (муниципальных) нужд</t>
  </si>
  <si>
    <t>Организация и содержание мест захоронения, Иные закупки товаров, работ и услуг для обеспечения государственных (муниципальных) нужд</t>
  </si>
  <si>
    <t>Мероприятия по благоустройству, Иные закупки товаров, работ и услуг для обеспечения государственных (муниципальных) нужд</t>
  </si>
  <si>
    <t>Мероприятия по повышению безопасности дорожного движения, Иные закупки товаров, работ и услуг для обеспечения государственных (муниципальных) нужд</t>
  </si>
  <si>
    <t>Сумма</t>
  </si>
  <si>
    <t>к решению Сортавальского городского поселения</t>
  </si>
  <si>
    <t>тыс.руб.</t>
  </si>
  <si>
    <t>Муниципальная программа "Адресная социальная помощь"</t>
  </si>
  <si>
    <t>Итого расходов</t>
  </si>
  <si>
    <t>Целевая статья</t>
  </si>
  <si>
    <t>Вид расхода</t>
  </si>
  <si>
    <t>03</t>
  </si>
  <si>
    <t>Основное мероприятие "Социальная помощь гражданам Сортавальского городского поселения, потерявшим жилье и значительную часть имущества"</t>
  </si>
  <si>
    <t xml:space="preserve">03 0 01 </t>
  </si>
  <si>
    <t>Адресная социальная помощь гражданам Сортавальского городского поселения, потерявшим жилье и значительную часть имущества</t>
  </si>
  <si>
    <t>0300170160</t>
  </si>
  <si>
    <t>Адресная социальная помощь гражданам Сортавальского городского поселения, потерявшим жилье и значительную часть имущества , Социальные выплаты гражданам, кроме публичных нормативных социальных выплат</t>
  </si>
  <si>
    <t>320</t>
  </si>
  <si>
    <t>Основное мероприятие "Дезинфекция в очагах туберкулезной инфекции, где проживают малообеспеченные семьи из группы риска"</t>
  </si>
  <si>
    <t xml:space="preserve">03 0 02 </t>
  </si>
  <si>
    <t>Мероприятия по осуществлению дезинфекции, где проживают малообеспеченные семьи из группы риска</t>
  </si>
  <si>
    <t>0300270170</t>
  </si>
  <si>
    <t>Мероприятия по осуществлению дезинфекции, где проживают малообеспеченные семьи из группы риска, Социальные выплаты гражданам, кроме публичных нормативных социальных выплат</t>
  </si>
  <si>
    <t>Непрограммные направления деятельности</t>
  </si>
  <si>
    <t>Осуществление полномочий Контрольно-счетного органа Сортавальского городского поселения, Иные межбюджетные трансферты</t>
  </si>
  <si>
    <t>2000010080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</si>
  <si>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правонарушениях, Иные закупки товаров, работ и услуг для обеспечения государственных (муниципальных) нужд</t>
  </si>
  <si>
    <t>2000042140</t>
  </si>
  <si>
    <t>2000060910</t>
  </si>
  <si>
    <t>2000070350</t>
  </si>
  <si>
    <t>2000070370</t>
  </si>
  <si>
    <t>2000070380</t>
  </si>
  <si>
    <t>Мероприятия по реализации прочих функций, связанных с общегосударственными вопросами, Иные закупки товаров, работ и услуг для обеспечения государственных (муниципальных) нужд</t>
  </si>
  <si>
    <t>2000070390</t>
  </si>
  <si>
    <t>Процентные платежи по муниципальному долгу Сортавальского городского поселения, Обслуживание муниципального долга</t>
  </si>
  <si>
    <t>2000070410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</si>
  <si>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Иные закупки товаров, работ и услуг для обеспечения государственных (муниципальных) нужд</t>
  </si>
  <si>
    <t>2000070440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</si>
  <si>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Уплата налогов, сборов и иных платежей</t>
  </si>
  <si>
    <t>2000070460</t>
  </si>
  <si>
    <t>Резервный фонд Сортавальского городского поселения, Резервные средства</t>
  </si>
  <si>
    <t>2000070540</t>
  </si>
  <si>
    <t>870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</si>
  <si>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характера, Иные закупки товаров, работ и услуг для обеспечения государственных (муниципальных) нужд</t>
  </si>
  <si>
    <t>2000070560</t>
  </si>
  <si>
    <t>Мероприятия по обеспечению первичных мер пожарной безопасности в границах Сортавальского городского поселения, Иные закупки товаров, работ и услуг для обеспечения государственных (муниципальных) нужд</t>
  </si>
  <si>
    <t>2000070610</t>
  </si>
  <si>
    <t>2000070620</t>
  </si>
  <si>
    <t>2000070630</t>
  </si>
  <si>
    <t>2000070640</t>
  </si>
  <si>
    <t>2000070650</t>
  </si>
  <si>
    <t>Содержание и ремонт дорог, Иные закупки товаров, работ и услуг для обеспечения государственных (муниципальных) нужд</t>
  </si>
  <si>
    <t>2000070820</t>
  </si>
  <si>
    <t>Мероприятия по развитию физической культуры и массового спорта, Иные закупки товаров, работ и услуг для обеспечения государственных (муниципальных) нужд</t>
  </si>
  <si>
    <t>2000070910</t>
  </si>
  <si>
    <t>Мероприятия по реализации молодежной политики на территории Сортавальского городского поселения, Иные закупки товаров, работ и услуг для обеспечения государственных (муниципальных) нужд</t>
  </si>
  <si>
    <t>2000070940</t>
  </si>
  <si>
    <t>Присвоение звания «Почетный гражданин города Сортавала», Публичные нормативные выплаты гражданам несоциального характера</t>
  </si>
  <si>
    <t>Оплата взносов на капитальный ремонт общего имущества в многоквартирных домах, находящихся в муниципальной собственности, Иные закупки товаров, работ и услуг для обеспечения государственных (муниципальных) нужд</t>
  </si>
  <si>
    <t>2000071010</t>
  </si>
  <si>
    <t>Доплата к трудовой пенсии муниципальным служащим администрации Сортавальского городского поселения, Публичные нормативные социальные выплаты гражданам</t>
  </si>
  <si>
    <t>2000080920</t>
  </si>
  <si>
    <t>Глава Сортавальского городского поселения, Расходы на выплаты персоналу государственных (муниципальных) органов</t>
  </si>
  <si>
    <t>20С0010010</t>
  </si>
  <si>
    <t>Аппарат Администрации Сортавальского городского поселения, Расходы на выплаты персоналу государственных (муниципальных) органов</t>
  </si>
  <si>
    <t>20С0010020</t>
  </si>
  <si>
    <t>Аппарат Администрации Сортавальского городского поселения, Иные закупки товаров, работ и услуг для обеспечения государственных (муниципальных) нужд</t>
  </si>
  <si>
    <t>20С0070310</t>
  </si>
  <si>
    <t>Обеспечение деятельности муниципального казенного учреждения в области архитектуры и градостроительства, Расходы на выплаты персоналу казенных учреждений</t>
  </si>
  <si>
    <t>20С0070320</t>
  </si>
  <si>
    <t>Обеспечение деятельности муниципального казенного учреждения в области архитектуры и градостроительства, Иные закупки товаров, работ и услуг для обеспечения государственных (муниципальных) нужд</t>
  </si>
  <si>
    <t>20С0070330</t>
  </si>
  <si>
    <t>Приложение № 8</t>
  </si>
  <si>
    <t>Муниципальная программа "Противодействие экстремизму и профилактика терроризма на территории муниципального образования "Сортавальское городское поселение" на 2017-2019 годы"</t>
  </si>
  <si>
    <t>Основное мероприятие "Противодействие экстремизму и профилактика терроризма на территории муниципального образования "Сортавальское городское поселение"</t>
  </si>
  <si>
    <t>10 0 01</t>
  </si>
  <si>
    <t>Мероприятия по противодействию экстремизму и профилактике терроризма на территории Сортавальского городского поселения</t>
  </si>
  <si>
    <t>Мероприятия по противодействию экстремизму и профилактика терроризма на территориии Сортавальского городского поселения, Иные закупки товаров, работ и услуг для обеспечения государственных (муниципальных) нужд</t>
  </si>
  <si>
    <t>Мероприятия по приобретению квартир гражданам, проживающим в жилье, признанным непригодным для проживания, Бюджетные инвестиции</t>
  </si>
  <si>
    <t>Мероприятия в области коммунального хозяйства, Бюджетные инвестиции</t>
  </si>
  <si>
    <t>Мероприятия в области земельных отношений, Иные закупки товаров, работ и услуг для обеспечения государственных (муниципальных) нужд</t>
  </si>
  <si>
    <t>Мероприятия в области градостроительной деятельности,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</si>
  <si>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в области архитектуры и градостроительства, Уплата налогов, сборов и иных платежей</t>
  </si>
  <si>
    <t>Проведение выборов Главы Сортавальского городского поселения, Иные закупки товаров, работ и услуг для обеспечения государственных (муниципальных) нужд</t>
  </si>
  <si>
    <t>20С0010040</t>
  </si>
  <si>
    <t>2021 год</t>
  </si>
  <si>
    <t>06</t>
  </si>
  <si>
    <t>Основное мероприятие "Формирование современной городской среды"</t>
  </si>
  <si>
    <t>Муниципальная программа "Поддержка малого и среднего предпринимательства в Сортавальском городском поселении на 2018-2020 годы"</t>
  </si>
  <si>
    <t>08</t>
  </si>
  <si>
    <t>Основное мероприятие "Поддержка малого и среднего предпринимательства в Сортавальском городском поселении на 2018-2020 годы"</t>
  </si>
  <si>
    <t>08 0 01</t>
  </si>
  <si>
    <t>Мероприятия по поддержке малого и среднего предпринимательства</t>
  </si>
  <si>
    <t>0800170200</t>
  </si>
  <si>
    <t>Мероприятия по поддержке малого и среднего предпринимательства, Субсидии юридическим лицам (кроме некоммерческих организаций), индивидуальным предпринимателям, физическим лицам</t>
  </si>
  <si>
    <t>"О бюджете Сортавальского городского поселения на 2020 год</t>
  </si>
  <si>
    <t>и на плановый период 2021 и 2022 годов"</t>
  </si>
  <si>
    <t>2022 год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</si>
  <si>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бюджета на плановый период 2021 и 2022 годов</t>
  </si>
  <si>
    <t>Муниципальная программа "Формирование современной городской среды на территории Сортавальского городского поселения"</t>
  </si>
  <si>
    <t xml:space="preserve">06 0 00 </t>
  </si>
  <si>
    <t>Реализация программы по формированию современной городской среды Сортавальского городского поселения</t>
  </si>
  <si>
    <t>060F255550</t>
  </si>
  <si>
    <t>Реализация программы по формированию современной городской среды Сортавальского городского поселения, Иные закупки товаров, работ и услуг для обеспечения государственных (муниципальных) нужд</t>
  </si>
  <si>
    <t>Мероприятия в области жилищного хозяйства,Исполнение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</si>
</sst>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</numFmts>
  <fonts count="43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0"/>
      <color indexed="8"/>
      <name val="Tahoma"/>
      <family val="0"/>
    </font>
    <font>
      <sz val="8"/>
      <name val="Arial"/>
      <family val="0"/>
    </font>
    <font>
      <sz val="10"/>
      <color indexed="8"/>
      <name val="Tahoma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/>
    </xf>
    <xf numFmtId="0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174" fontId="8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" fontId="8" fillId="34" borderId="11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" fontId="4" fillId="6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6" fillId="35" borderId="12" xfId="0" applyFont="1" applyFill="1" applyBorder="1" applyAlignment="1">
      <alignment horizontal="left" vertical="top" wrapText="1"/>
    </xf>
    <xf numFmtId="0" fontId="6" fillId="35" borderId="14" xfId="0" applyFont="1" applyFill="1" applyBorder="1" applyAlignment="1">
      <alignment horizontal="left" vertical="top" wrapText="1"/>
    </xf>
    <xf numFmtId="0" fontId="6" fillId="35" borderId="13" xfId="0" applyFont="1" applyFill="1" applyBorder="1" applyAlignment="1">
      <alignment horizontal="left" vertical="top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5" borderId="12" xfId="0" applyNumberFormat="1" applyFont="1" applyFill="1" applyBorder="1" applyAlignment="1">
      <alignment horizontal="left" vertical="top" wrapText="1"/>
    </xf>
    <xf numFmtId="0" fontId="6" fillId="35" borderId="14" xfId="0" applyNumberFormat="1" applyFont="1" applyFill="1" applyBorder="1" applyAlignment="1">
      <alignment horizontal="left" vertical="top" wrapText="1"/>
    </xf>
    <xf numFmtId="0" fontId="6" fillId="35" borderId="13" xfId="0" applyNumberFormat="1" applyFont="1" applyFill="1" applyBorder="1" applyAlignment="1">
      <alignment horizontal="left" vertical="top" wrapText="1"/>
    </xf>
    <xf numFmtId="0" fontId="6" fillId="35" borderId="12" xfId="0" applyNumberFormat="1" applyFont="1" applyFill="1" applyBorder="1" applyAlignment="1">
      <alignment horizontal="center" vertical="center" wrapText="1"/>
    </xf>
    <xf numFmtId="0" fontId="6" fillId="35" borderId="13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6" fillId="33" borderId="20" xfId="0" applyNumberFormat="1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center" vertical="center" wrapText="1"/>
    </xf>
    <xf numFmtId="0" fontId="6" fillId="33" borderId="22" xfId="0" applyNumberFormat="1" applyFont="1" applyFill="1" applyBorder="1" applyAlignment="1">
      <alignment horizontal="center" vertical="center" wrapText="1"/>
    </xf>
    <xf numFmtId="0" fontId="6" fillId="33" borderId="23" xfId="0" applyNumberFormat="1" applyFont="1" applyFill="1" applyBorder="1" applyAlignment="1">
      <alignment horizontal="center" vertical="center" wrapText="1"/>
    </xf>
    <xf numFmtId="0" fontId="6" fillId="33" borderId="24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left" vertical="top" wrapText="1"/>
    </xf>
    <xf numFmtId="0" fontId="0" fillId="0" borderId="0" xfId="0" applyNumberFormat="1" applyAlignment="1">
      <alignment horizontal="left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3"/>
  <sheetViews>
    <sheetView tabSelected="1" view="pageBreakPreview" zoomScale="87" zoomScaleSheetLayoutView="87" zoomScalePageLayoutView="0" workbookViewId="0" topLeftCell="A74">
      <selection activeCell="L55" sqref="L55"/>
    </sheetView>
  </sheetViews>
  <sheetFormatPr defaultColWidth="9.140625" defaultRowHeight="12.75"/>
  <cols>
    <col min="1" max="4" width="9.140625" style="13" customWidth="1"/>
    <col min="5" max="5" width="18.421875" style="13" customWidth="1"/>
    <col min="6" max="6" width="13.8515625" style="3" customWidth="1"/>
    <col min="7" max="7" width="8.7109375" style="3" customWidth="1"/>
    <col min="8" max="8" width="2.7109375" style="3" customWidth="1"/>
    <col min="9" max="9" width="6.7109375" style="3" hidden="1" customWidth="1"/>
    <col min="10" max="10" width="13.7109375" style="3" hidden="1" customWidth="1"/>
    <col min="11" max="11" width="14.7109375" style="22" customWidth="1"/>
    <col min="12" max="12" width="14.421875" style="22" customWidth="1"/>
    <col min="13" max="16384" width="9.140625" style="13" customWidth="1"/>
  </cols>
  <sheetData>
    <row r="1" spans="1:12" s="3" customFormat="1" ht="18" customHeight="1">
      <c r="A1"/>
      <c r="B1"/>
      <c r="E1" s="82" t="s">
        <v>94</v>
      </c>
      <c r="F1" s="82"/>
      <c r="G1" s="82"/>
      <c r="H1" s="82"/>
      <c r="I1" s="82"/>
      <c r="J1" s="82"/>
      <c r="K1" s="82"/>
      <c r="L1" s="82"/>
    </row>
    <row r="2" spans="1:12" s="3" customFormat="1" ht="15.75" customHeight="1">
      <c r="A2"/>
      <c r="B2"/>
      <c r="E2" s="82" t="s">
        <v>27</v>
      </c>
      <c r="F2" s="82"/>
      <c r="G2" s="82"/>
      <c r="H2" s="82"/>
      <c r="I2" s="82"/>
      <c r="J2" s="82"/>
      <c r="K2" s="82"/>
      <c r="L2" s="82"/>
    </row>
    <row r="3" spans="1:12" s="3" customFormat="1" ht="15" customHeight="1">
      <c r="A3"/>
      <c r="B3"/>
      <c r="E3" s="82" t="s">
        <v>117</v>
      </c>
      <c r="F3" s="82"/>
      <c r="G3" s="82"/>
      <c r="H3" s="82"/>
      <c r="I3" s="82"/>
      <c r="J3" s="82"/>
      <c r="K3" s="82"/>
      <c r="L3" s="82"/>
    </row>
    <row r="4" spans="1:12" s="3" customFormat="1" ht="15.75" customHeight="1">
      <c r="A4"/>
      <c r="B4"/>
      <c r="E4" s="82" t="s">
        <v>118</v>
      </c>
      <c r="F4" s="82"/>
      <c r="G4" s="82"/>
      <c r="H4" s="82"/>
      <c r="I4" s="82"/>
      <c r="J4" s="82"/>
      <c r="K4" s="82"/>
      <c r="L4" s="82"/>
    </row>
    <row r="5" spans="1:12" s="3" customFormat="1" ht="24.75" customHeight="1">
      <c r="A5"/>
      <c r="B5"/>
      <c r="C5"/>
      <c r="D5"/>
      <c r="E5"/>
      <c r="F5" s="1"/>
      <c r="G5" s="1"/>
      <c r="H5" s="1"/>
      <c r="I5" s="1"/>
      <c r="J5" s="1"/>
      <c r="K5" s="18"/>
      <c r="L5" s="19"/>
    </row>
    <row r="6" spans="1:12" s="3" customFormat="1" ht="27" customHeight="1" hidden="1">
      <c r="A6" s="1"/>
      <c r="B6" s="1"/>
      <c r="C6" s="1"/>
      <c r="D6" s="1"/>
      <c r="E6" s="1"/>
      <c r="F6"/>
      <c r="G6"/>
      <c r="H6"/>
      <c r="I6" s="1"/>
      <c r="J6" s="1"/>
      <c r="K6" s="17"/>
      <c r="L6" s="19"/>
    </row>
    <row r="7" spans="1:12" s="3" customFormat="1" ht="15" customHeight="1">
      <c r="A7" s="86" t="s">
        <v>120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s="3" customFormat="1" ht="13.5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s="3" customFormat="1" ht="13.5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s="3" customFormat="1" ht="13.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6:12" s="3" customFormat="1" ht="13.5" customHeight="1">
      <c r="F11" s="81" t="s">
        <v>0</v>
      </c>
      <c r="G11" s="81"/>
      <c r="H11" s="81"/>
      <c r="I11" s="81"/>
      <c r="J11" s="81"/>
      <c r="K11" s="19" t="s">
        <v>28</v>
      </c>
      <c r="L11" s="19"/>
    </row>
    <row r="12" spans="1:12" s="3" customFormat="1" ht="24.75" customHeight="1">
      <c r="A12" s="69" t="s">
        <v>1</v>
      </c>
      <c r="B12" s="70"/>
      <c r="C12" s="70"/>
      <c r="D12" s="70"/>
      <c r="E12" s="71"/>
      <c r="F12" s="78" t="s">
        <v>31</v>
      </c>
      <c r="G12" s="69" t="s">
        <v>32</v>
      </c>
      <c r="H12" s="71"/>
      <c r="I12" s="37" t="s">
        <v>26</v>
      </c>
      <c r="J12" s="37"/>
      <c r="K12" s="85" t="s">
        <v>26</v>
      </c>
      <c r="L12" s="85"/>
    </row>
    <row r="13" spans="1:12" s="3" customFormat="1" ht="6.75" customHeight="1">
      <c r="A13" s="72"/>
      <c r="B13" s="73"/>
      <c r="C13" s="73"/>
      <c r="D13" s="73"/>
      <c r="E13" s="74"/>
      <c r="F13" s="79"/>
      <c r="G13" s="72"/>
      <c r="H13" s="74"/>
      <c r="I13" s="37"/>
      <c r="J13" s="37"/>
      <c r="K13" s="85"/>
      <c r="L13" s="85"/>
    </row>
    <row r="14" spans="1:12" s="3" customFormat="1" ht="26.25" customHeight="1">
      <c r="A14" s="75"/>
      <c r="B14" s="76"/>
      <c r="C14" s="76"/>
      <c r="D14" s="76"/>
      <c r="E14" s="77"/>
      <c r="F14" s="80"/>
      <c r="G14" s="75"/>
      <c r="H14" s="77"/>
      <c r="I14" s="4"/>
      <c r="J14" s="4"/>
      <c r="K14" s="5" t="s">
        <v>107</v>
      </c>
      <c r="L14" s="15" t="s">
        <v>119</v>
      </c>
    </row>
    <row r="15" spans="1:12" s="3" customFormat="1" ht="33" customHeight="1" hidden="1">
      <c r="A15" s="68" t="s">
        <v>29</v>
      </c>
      <c r="B15" s="68"/>
      <c r="C15" s="68"/>
      <c r="D15" s="68"/>
      <c r="E15" s="68"/>
      <c r="F15" s="6" t="s">
        <v>33</v>
      </c>
      <c r="G15" s="39"/>
      <c r="H15" s="39"/>
      <c r="I15" s="7"/>
      <c r="J15" s="7"/>
      <c r="K15" s="14">
        <f>K16+K19</f>
        <v>0</v>
      </c>
      <c r="L15" s="14">
        <f>L16+L19</f>
        <v>0</v>
      </c>
    </row>
    <row r="16" spans="1:12" s="3" customFormat="1" ht="47.25" customHeight="1" hidden="1">
      <c r="A16" s="67" t="s">
        <v>34</v>
      </c>
      <c r="B16" s="67"/>
      <c r="C16" s="67"/>
      <c r="D16" s="67"/>
      <c r="E16" s="67"/>
      <c r="F16" s="8" t="s">
        <v>35</v>
      </c>
      <c r="G16" s="43"/>
      <c r="H16" s="43"/>
      <c r="I16" s="2"/>
      <c r="J16" s="2"/>
      <c r="K16" s="9">
        <f>K17</f>
        <v>0</v>
      </c>
      <c r="L16" s="9">
        <f>L17</f>
        <v>0</v>
      </c>
    </row>
    <row r="17" spans="1:12" s="3" customFormat="1" ht="45.75" customHeight="1" hidden="1">
      <c r="A17" s="42" t="s">
        <v>36</v>
      </c>
      <c r="B17" s="42"/>
      <c r="C17" s="42"/>
      <c r="D17" s="42"/>
      <c r="E17" s="42"/>
      <c r="F17" s="2" t="s">
        <v>37</v>
      </c>
      <c r="G17" s="43"/>
      <c r="H17" s="43"/>
      <c r="I17" s="2"/>
      <c r="J17" s="2"/>
      <c r="K17" s="9">
        <f>K18</f>
        <v>0</v>
      </c>
      <c r="L17" s="9">
        <f>L18</f>
        <v>0</v>
      </c>
    </row>
    <row r="18" spans="1:13" s="3" customFormat="1" ht="58.5" customHeight="1" hidden="1">
      <c r="A18" s="54" t="s">
        <v>38</v>
      </c>
      <c r="B18" s="54"/>
      <c r="C18" s="54"/>
      <c r="D18" s="54"/>
      <c r="E18" s="54"/>
      <c r="F18" s="23" t="s">
        <v>37</v>
      </c>
      <c r="G18" s="55" t="s">
        <v>39</v>
      </c>
      <c r="H18" s="55"/>
      <c r="I18" s="61">
        <f>10449200</f>
        <v>10449200</v>
      </c>
      <c r="J18" s="61"/>
      <c r="K18" s="16">
        <v>0</v>
      </c>
      <c r="L18" s="24">
        <v>0</v>
      </c>
      <c r="M18" s="10"/>
    </row>
    <row r="19" spans="1:13" s="3" customFormat="1" ht="46.5" customHeight="1" hidden="1">
      <c r="A19" s="42" t="s">
        <v>40</v>
      </c>
      <c r="B19" s="42"/>
      <c r="C19" s="42"/>
      <c r="D19" s="42"/>
      <c r="E19" s="42"/>
      <c r="F19" s="2" t="s">
        <v>41</v>
      </c>
      <c r="G19" s="43"/>
      <c r="H19" s="43"/>
      <c r="I19" s="21"/>
      <c r="J19" s="21"/>
      <c r="K19" s="20">
        <f>K20</f>
        <v>0</v>
      </c>
      <c r="L19" s="20">
        <f>L20</f>
        <v>0</v>
      </c>
      <c r="M19" s="10"/>
    </row>
    <row r="20" spans="1:13" s="3" customFormat="1" ht="39" customHeight="1" hidden="1">
      <c r="A20" s="42" t="s">
        <v>42</v>
      </c>
      <c r="B20" s="42"/>
      <c r="C20" s="42"/>
      <c r="D20" s="42"/>
      <c r="E20" s="42"/>
      <c r="F20" s="2" t="s">
        <v>43</v>
      </c>
      <c r="G20" s="43"/>
      <c r="H20" s="43"/>
      <c r="I20" s="21"/>
      <c r="J20" s="21"/>
      <c r="K20" s="20">
        <f>K21</f>
        <v>0</v>
      </c>
      <c r="L20" s="20">
        <f>L21</f>
        <v>0</v>
      </c>
      <c r="M20" s="10"/>
    </row>
    <row r="21" spans="1:13" s="3" customFormat="1" ht="58.5" customHeight="1" hidden="1">
      <c r="A21" s="54" t="s">
        <v>44</v>
      </c>
      <c r="B21" s="54"/>
      <c r="C21" s="54"/>
      <c r="D21" s="54"/>
      <c r="E21" s="54"/>
      <c r="F21" s="23" t="s">
        <v>43</v>
      </c>
      <c r="G21" s="55" t="s">
        <v>39</v>
      </c>
      <c r="H21" s="55"/>
      <c r="I21" s="65">
        <f>1216200</f>
        <v>1216200</v>
      </c>
      <c r="J21" s="65"/>
      <c r="K21" s="16">
        <v>0</v>
      </c>
      <c r="L21" s="24">
        <v>0</v>
      </c>
      <c r="M21" s="10"/>
    </row>
    <row r="22" spans="1:13" s="3" customFormat="1" ht="49.5" customHeight="1">
      <c r="A22" s="44" t="s">
        <v>121</v>
      </c>
      <c r="B22" s="44"/>
      <c r="C22" s="44"/>
      <c r="D22" s="44"/>
      <c r="E22" s="44"/>
      <c r="F22" s="6" t="s">
        <v>108</v>
      </c>
      <c r="G22" s="39"/>
      <c r="H22" s="39"/>
      <c r="I22" s="31"/>
      <c r="J22" s="31"/>
      <c r="K22" s="21">
        <f aca="true" t="shared" si="0" ref="K22:L24">K23</f>
        <v>387.2</v>
      </c>
      <c r="L22" s="21">
        <f t="shared" si="0"/>
        <v>387.2</v>
      </c>
      <c r="M22" s="10"/>
    </row>
    <row r="23" spans="1:13" s="3" customFormat="1" ht="38.25" customHeight="1">
      <c r="A23" s="45" t="s">
        <v>109</v>
      </c>
      <c r="B23" s="45"/>
      <c r="C23" s="45"/>
      <c r="D23" s="45"/>
      <c r="E23" s="45"/>
      <c r="F23" s="34" t="s">
        <v>122</v>
      </c>
      <c r="G23" s="50"/>
      <c r="H23" s="51"/>
      <c r="I23" s="25"/>
      <c r="J23" s="25"/>
      <c r="K23" s="29">
        <f t="shared" si="0"/>
        <v>387.2</v>
      </c>
      <c r="L23" s="16">
        <f t="shared" si="0"/>
        <v>387.2</v>
      </c>
      <c r="M23" s="10"/>
    </row>
    <row r="24" spans="1:13" s="3" customFormat="1" ht="48" customHeight="1">
      <c r="A24" s="46" t="s">
        <v>123</v>
      </c>
      <c r="B24" s="46"/>
      <c r="C24" s="46"/>
      <c r="D24" s="46"/>
      <c r="E24" s="46"/>
      <c r="F24" s="8" t="s">
        <v>124</v>
      </c>
      <c r="G24" s="50"/>
      <c r="H24" s="51"/>
      <c r="I24" s="25"/>
      <c r="J24" s="25"/>
      <c r="K24" s="29">
        <f t="shared" si="0"/>
        <v>387.2</v>
      </c>
      <c r="L24" s="16">
        <f t="shared" si="0"/>
        <v>387.2</v>
      </c>
      <c r="M24" s="10"/>
    </row>
    <row r="25" spans="1:13" s="3" customFormat="1" ht="63" customHeight="1">
      <c r="A25" s="47" t="s">
        <v>125</v>
      </c>
      <c r="B25" s="48"/>
      <c r="C25" s="48"/>
      <c r="D25" s="48"/>
      <c r="E25" s="49"/>
      <c r="F25" s="30" t="s">
        <v>124</v>
      </c>
      <c r="G25" s="52">
        <v>240</v>
      </c>
      <c r="H25" s="53"/>
      <c r="I25" s="25"/>
      <c r="J25" s="25"/>
      <c r="K25" s="29">
        <v>387.2</v>
      </c>
      <c r="L25" s="24">
        <v>387.2</v>
      </c>
      <c r="M25" s="10"/>
    </row>
    <row r="26" spans="1:13" s="3" customFormat="1" ht="45.75" customHeight="1" hidden="1">
      <c r="A26" s="38" t="s">
        <v>110</v>
      </c>
      <c r="B26" s="38"/>
      <c r="C26" s="38"/>
      <c r="D26" s="38"/>
      <c r="E26" s="38"/>
      <c r="F26" s="6" t="s">
        <v>111</v>
      </c>
      <c r="G26" s="39"/>
      <c r="H26" s="39"/>
      <c r="I26" s="25"/>
      <c r="J26" s="25"/>
      <c r="K26" s="21">
        <f aca="true" t="shared" si="1" ref="K26:L28">K27</f>
        <v>0</v>
      </c>
      <c r="L26" s="33">
        <f t="shared" si="1"/>
        <v>0</v>
      </c>
      <c r="M26" s="10"/>
    </row>
    <row r="27" spans="1:13" s="3" customFormat="1" ht="44.25" customHeight="1" hidden="1">
      <c r="A27" s="40" t="s">
        <v>112</v>
      </c>
      <c r="B27" s="40"/>
      <c r="C27" s="40"/>
      <c r="D27" s="40"/>
      <c r="E27" s="40"/>
      <c r="F27" s="32" t="s">
        <v>113</v>
      </c>
      <c r="G27" s="41"/>
      <c r="H27" s="41"/>
      <c r="I27" s="25"/>
      <c r="J27" s="25"/>
      <c r="K27" s="29">
        <f t="shared" si="1"/>
        <v>0</v>
      </c>
      <c r="L27" s="24">
        <f t="shared" si="1"/>
        <v>0</v>
      </c>
      <c r="M27" s="10"/>
    </row>
    <row r="28" spans="1:13" s="3" customFormat="1" ht="38.25" customHeight="1" hidden="1">
      <c r="A28" s="42" t="s">
        <v>114</v>
      </c>
      <c r="B28" s="42"/>
      <c r="C28" s="42"/>
      <c r="D28" s="42"/>
      <c r="E28" s="42"/>
      <c r="F28" s="8" t="s">
        <v>115</v>
      </c>
      <c r="G28" s="43"/>
      <c r="H28" s="43"/>
      <c r="I28" s="25"/>
      <c r="J28" s="25"/>
      <c r="K28" s="29">
        <f t="shared" si="1"/>
        <v>0</v>
      </c>
      <c r="L28" s="24">
        <f t="shared" si="1"/>
        <v>0</v>
      </c>
      <c r="M28" s="10"/>
    </row>
    <row r="29" spans="1:13" s="3" customFormat="1" ht="58.5" customHeight="1" hidden="1">
      <c r="A29" s="36" t="s">
        <v>116</v>
      </c>
      <c r="B29" s="36"/>
      <c r="C29" s="36"/>
      <c r="D29" s="36"/>
      <c r="E29" s="36"/>
      <c r="F29" s="30" t="s">
        <v>115</v>
      </c>
      <c r="G29" s="37">
        <v>810</v>
      </c>
      <c r="H29" s="37"/>
      <c r="I29" s="25"/>
      <c r="J29" s="25"/>
      <c r="K29" s="29">
        <v>0</v>
      </c>
      <c r="L29" s="24">
        <v>0</v>
      </c>
      <c r="M29" s="10"/>
    </row>
    <row r="30" spans="1:13" s="3" customFormat="1" ht="67.5" customHeight="1" hidden="1">
      <c r="A30" s="38" t="s">
        <v>95</v>
      </c>
      <c r="B30" s="38"/>
      <c r="C30" s="38"/>
      <c r="D30" s="38"/>
      <c r="E30" s="38"/>
      <c r="F30" s="7">
        <v>10</v>
      </c>
      <c r="G30" s="39"/>
      <c r="H30" s="39"/>
      <c r="I30" s="25"/>
      <c r="J30" s="25"/>
      <c r="K30" s="27">
        <f aca="true" t="shared" si="2" ref="K30:L32">K31</f>
        <v>0</v>
      </c>
      <c r="L30" s="21">
        <f t="shared" si="2"/>
        <v>0</v>
      </c>
      <c r="M30" s="10"/>
    </row>
    <row r="31" spans="1:13" s="3" customFormat="1" ht="58.5" customHeight="1" hidden="1">
      <c r="A31" s="40" t="s">
        <v>96</v>
      </c>
      <c r="B31" s="40"/>
      <c r="C31" s="40"/>
      <c r="D31" s="40"/>
      <c r="E31" s="40"/>
      <c r="F31" s="26" t="s">
        <v>97</v>
      </c>
      <c r="G31" s="41"/>
      <c r="H31" s="41"/>
      <c r="I31" s="25"/>
      <c r="J31" s="25"/>
      <c r="K31" s="16">
        <f t="shared" si="2"/>
        <v>0</v>
      </c>
      <c r="L31" s="16">
        <f t="shared" si="2"/>
        <v>0</v>
      </c>
      <c r="M31" s="10"/>
    </row>
    <row r="32" spans="1:13" s="3" customFormat="1" ht="58.5" customHeight="1" hidden="1">
      <c r="A32" s="42" t="s">
        <v>98</v>
      </c>
      <c r="B32" s="42"/>
      <c r="C32" s="42"/>
      <c r="D32" s="42"/>
      <c r="E32" s="42"/>
      <c r="F32" s="2">
        <v>1000170190</v>
      </c>
      <c r="G32" s="43"/>
      <c r="H32" s="43"/>
      <c r="I32" s="25"/>
      <c r="J32" s="25"/>
      <c r="K32" s="16">
        <f t="shared" si="2"/>
        <v>0</v>
      </c>
      <c r="L32" s="16">
        <f t="shared" si="2"/>
        <v>0</v>
      </c>
      <c r="M32" s="10"/>
    </row>
    <row r="33" spans="1:13" s="3" customFormat="1" ht="58.5" customHeight="1" hidden="1">
      <c r="A33" s="36" t="s">
        <v>99</v>
      </c>
      <c r="B33" s="36"/>
      <c r="C33" s="36"/>
      <c r="D33" s="36"/>
      <c r="E33" s="36"/>
      <c r="F33" s="4">
        <v>1000170190</v>
      </c>
      <c r="G33" s="37" t="s">
        <v>3</v>
      </c>
      <c r="H33" s="37"/>
      <c r="I33" s="25"/>
      <c r="J33" s="25"/>
      <c r="K33" s="16">
        <v>0</v>
      </c>
      <c r="L33" s="24">
        <v>0</v>
      </c>
      <c r="M33" s="10"/>
    </row>
    <row r="34" spans="1:13" s="3" customFormat="1" ht="24" customHeight="1">
      <c r="A34" s="38" t="s">
        <v>45</v>
      </c>
      <c r="B34" s="38"/>
      <c r="C34" s="38"/>
      <c r="D34" s="38"/>
      <c r="E34" s="38"/>
      <c r="F34" s="7">
        <v>20</v>
      </c>
      <c r="G34" s="39"/>
      <c r="H34" s="39"/>
      <c r="I34" s="21"/>
      <c r="J34" s="21"/>
      <c r="K34" s="21">
        <f>SUM(K35:K76)</f>
        <v>92145.7</v>
      </c>
      <c r="L34" s="21">
        <f>SUM(L35:L76)</f>
        <v>85370.80000000002</v>
      </c>
      <c r="M34" s="10"/>
    </row>
    <row r="35" spans="1:13" s="3" customFormat="1" ht="46.5" customHeight="1">
      <c r="A35" s="54" t="s">
        <v>46</v>
      </c>
      <c r="B35" s="54"/>
      <c r="C35" s="54"/>
      <c r="D35" s="54"/>
      <c r="E35" s="54"/>
      <c r="F35" s="23" t="s">
        <v>47</v>
      </c>
      <c r="G35" s="55" t="s">
        <v>5</v>
      </c>
      <c r="H35" s="55"/>
      <c r="I35" s="64">
        <f>982700</f>
        <v>982700</v>
      </c>
      <c r="J35" s="64"/>
      <c r="K35" s="16">
        <v>276.7</v>
      </c>
      <c r="L35" s="24">
        <v>276.7</v>
      </c>
      <c r="M35" s="11"/>
    </row>
    <row r="36" spans="1:13" s="3" customFormat="1" ht="114" customHeight="1">
      <c r="A36" s="54" t="s">
        <v>48</v>
      </c>
      <c r="B36" s="54"/>
      <c r="C36" s="54"/>
      <c r="D36" s="54"/>
      <c r="E36" s="54"/>
      <c r="F36" s="23" t="s">
        <v>49</v>
      </c>
      <c r="G36" s="55" t="s">
        <v>3</v>
      </c>
      <c r="H36" s="55"/>
      <c r="I36" s="64">
        <f>3000</f>
        <v>3000</v>
      </c>
      <c r="J36" s="64"/>
      <c r="K36" s="16">
        <v>2</v>
      </c>
      <c r="L36" s="24">
        <v>2</v>
      </c>
      <c r="M36" s="10"/>
    </row>
    <row r="37" spans="1:13" s="3" customFormat="1" ht="65.25" customHeight="1">
      <c r="A37" s="54" t="s">
        <v>20</v>
      </c>
      <c r="B37" s="54"/>
      <c r="C37" s="54"/>
      <c r="D37" s="54"/>
      <c r="E37" s="54"/>
      <c r="F37" s="23" t="s">
        <v>50</v>
      </c>
      <c r="G37" s="55" t="s">
        <v>19</v>
      </c>
      <c r="H37" s="55"/>
      <c r="I37" s="65">
        <f>252700</f>
        <v>252700</v>
      </c>
      <c r="J37" s="65"/>
      <c r="K37" s="16">
        <v>1415.7</v>
      </c>
      <c r="L37" s="24">
        <v>719.2</v>
      </c>
      <c r="M37" s="10"/>
    </row>
    <row r="38" spans="1:13" s="3" customFormat="1" ht="54" customHeight="1">
      <c r="A38" s="54" t="s">
        <v>18</v>
      </c>
      <c r="B38" s="54"/>
      <c r="C38" s="54"/>
      <c r="D38" s="54"/>
      <c r="E38" s="54"/>
      <c r="F38" s="23" t="s">
        <v>51</v>
      </c>
      <c r="G38" s="55" t="s">
        <v>3</v>
      </c>
      <c r="H38" s="55"/>
      <c r="I38" s="64">
        <f>252700</f>
        <v>252700</v>
      </c>
      <c r="J38" s="64"/>
      <c r="K38" s="16">
        <v>714.3</v>
      </c>
      <c r="L38" s="24">
        <v>740.7</v>
      </c>
      <c r="M38" s="10"/>
    </row>
    <row r="39" spans="1:13" s="3" customFormat="1" ht="111.75" customHeight="1">
      <c r="A39" s="83" t="s">
        <v>126</v>
      </c>
      <c r="B39" s="83"/>
      <c r="C39" s="83"/>
      <c r="D39" s="83"/>
      <c r="E39" s="83"/>
      <c r="F39" s="35" t="s">
        <v>51</v>
      </c>
      <c r="G39" s="84">
        <v>830</v>
      </c>
      <c r="H39" s="84"/>
      <c r="I39" s="16"/>
      <c r="J39" s="16"/>
      <c r="K39" s="16">
        <v>192</v>
      </c>
      <c r="L39" s="24">
        <v>92</v>
      </c>
      <c r="M39" s="10"/>
    </row>
    <row r="40" spans="1:13" s="3" customFormat="1" ht="18.75" customHeight="1" hidden="1">
      <c r="A40" s="56" t="s">
        <v>101</v>
      </c>
      <c r="B40" s="57"/>
      <c r="C40" s="57"/>
      <c r="D40" s="57"/>
      <c r="E40" s="58"/>
      <c r="F40" s="28">
        <v>2000070360</v>
      </c>
      <c r="G40" s="59">
        <v>410</v>
      </c>
      <c r="H40" s="60"/>
      <c r="I40" s="16"/>
      <c r="J40" s="16"/>
      <c r="K40" s="16">
        <v>0</v>
      </c>
      <c r="L40" s="24">
        <v>0</v>
      </c>
      <c r="M40" s="10"/>
    </row>
    <row r="41" spans="1:13" s="3" customFormat="1" ht="63.75" customHeight="1">
      <c r="A41" s="54" t="s">
        <v>15</v>
      </c>
      <c r="B41" s="54"/>
      <c r="C41" s="54"/>
      <c r="D41" s="54"/>
      <c r="E41" s="54"/>
      <c r="F41" s="23" t="s">
        <v>52</v>
      </c>
      <c r="G41" s="55" t="s">
        <v>3</v>
      </c>
      <c r="H41" s="55"/>
      <c r="I41" s="64">
        <f>3053600</f>
        <v>3053600</v>
      </c>
      <c r="J41" s="64"/>
      <c r="K41" s="16">
        <v>101.4</v>
      </c>
      <c r="L41" s="24">
        <v>105.2</v>
      </c>
      <c r="M41" s="10"/>
    </row>
    <row r="42" spans="1:13" s="3" customFormat="1" ht="62.25" customHeight="1">
      <c r="A42" s="54" t="s">
        <v>16</v>
      </c>
      <c r="B42" s="54"/>
      <c r="C42" s="54"/>
      <c r="D42" s="54"/>
      <c r="E42" s="54"/>
      <c r="F42" s="23" t="s">
        <v>53</v>
      </c>
      <c r="G42" s="55" t="s">
        <v>3</v>
      </c>
      <c r="H42" s="55"/>
      <c r="I42" s="64">
        <f>938500</f>
        <v>938500</v>
      </c>
      <c r="J42" s="64"/>
      <c r="K42" s="16">
        <v>904.4</v>
      </c>
      <c r="L42" s="24">
        <v>937.8</v>
      </c>
      <c r="M42" s="10"/>
    </row>
    <row r="43" spans="1:13" s="3" customFormat="1" ht="66" customHeight="1">
      <c r="A43" s="54" t="s">
        <v>54</v>
      </c>
      <c r="B43" s="54"/>
      <c r="C43" s="54"/>
      <c r="D43" s="54"/>
      <c r="E43" s="54"/>
      <c r="F43" s="23" t="s">
        <v>55</v>
      </c>
      <c r="G43" s="55" t="s">
        <v>3</v>
      </c>
      <c r="H43" s="55"/>
      <c r="I43" s="64">
        <f>11900</f>
        <v>11900</v>
      </c>
      <c r="J43" s="64"/>
      <c r="K43" s="16">
        <v>114.8</v>
      </c>
      <c r="L43" s="24">
        <v>116.3</v>
      </c>
      <c r="M43" s="10"/>
    </row>
    <row r="44" spans="1:13" s="3" customFormat="1" ht="47.25" customHeight="1">
      <c r="A44" s="54" t="s">
        <v>56</v>
      </c>
      <c r="B44" s="54"/>
      <c r="C44" s="54"/>
      <c r="D44" s="54"/>
      <c r="E44" s="54"/>
      <c r="F44" s="23" t="s">
        <v>57</v>
      </c>
      <c r="G44" s="55" t="s">
        <v>14</v>
      </c>
      <c r="H44" s="55"/>
      <c r="I44" s="65">
        <f>5281000</f>
        <v>5281000</v>
      </c>
      <c r="J44" s="65"/>
      <c r="K44" s="16">
        <v>1373.6</v>
      </c>
      <c r="L44" s="24">
        <v>1373.5</v>
      </c>
      <c r="M44" s="10"/>
    </row>
    <row r="45" spans="1:13" s="3" customFormat="1" ht="77.25" customHeight="1">
      <c r="A45" s="54" t="s">
        <v>58</v>
      </c>
      <c r="B45" s="54"/>
      <c r="C45" s="54"/>
      <c r="D45" s="54"/>
      <c r="E45" s="54"/>
      <c r="F45" s="23" t="s">
        <v>59</v>
      </c>
      <c r="G45" s="55" t="s">
        <v>3</v>
      </c>
      <c r="H45" s="55"/>
      <c r="I45" s="64">
        <f>4421000</f>
        <v>4421000</v>
      </c>
      <c r="J45" s="64"/>
      <c r="K45" s="16">
        <v>4010.6</v>
      </c>
      <c r="L45" s="24">
        <v>3877.5</v>
      </c>
      <c r="M45" s="10"/>
    </row>
    <row r="46" spans="1:13" s="3" customFormat="1" ht="63" customHeight="1">
      <c r="A46" s="54" t="s">
        <v>60</v>
      </c>
      <c r="B46" s="54"/>
      <c r="C46" s="54"/>
      <c r="D46" s="54"/>
      <c r="E46" s="54"/>
      <c r="F46" s="23" t="s">
        <v>59</v>
      </c>
      <c r="G46" s="55" t="s">
        <v>4</v>
      </c>
      <c r="H46" s="55"/>
      <c r="I46" s="64">
        <f>858900</f>
        <v>858900</v>
      </c>
      <c r="J46" s="64"/>
      <c r="K46" s="16">
        <v>125.7</v>
      </c>
      <c r="L46" s="24">
        <v>125.7</v>
      </c>
      <c r="M46" s="10"/>
    </row>
    <row r="47" spans="1:13" s="3" customFormat="1" ht="48.75" customHeight="1" hidden="1">
      <c r="A47" s="56" t="s">
        <v>100</v>
      </c>
      <c r="B47" s="57"/>
      <c r="C47" s="57"/>
      <c r="D47" s="57"/>
      <c r="E47" s="58"/>
      <c r="F47" s="28">
        <v>2000070450</v>
      </c>
      <c r="G47" s="59">
        <v>410</v>
      </c>
      <c r="H47" s="60"/>
      <c r="I47" s="16"/>
      <c r="J47" s="16"/>
      <c r="K47" s="16">
        <v>0</v>
      </c>
      <c r="L47" s="24">
        <v>0</v>
      </c>
      <c r="M47" s="10"/>
    </row>
    <row r="48" spans="1:13" s="3" customFormat="1" ht="47.25" customHeight="1">
      <c r="A48" s="54" t="s">
        <v>102</v>
      </c>
      <c r="B48" s="54"/>
      <c r="C48" s="54"/>
      <c r="D48" s="54"/>
      <c r="E48" s="54"/>
      <c r="F48" s="23" t="s">
        <v>61</v>
      </c>
      <c r="G48" s="55" t="s">
        <v>3</v>
      </c>
      <c r="H48" s="55"/>
      <c r="I48" s="64">
        <f>1100</f>
        <v>1100</v>
      </c>
      <c r="J48" s="64"/>
      <c r="K48" s="16">
        <v>155.6</v>
      </c>
      <c r="L48" s="24">
        <v>161.3</v>
      </c>
      <c r="M48" s="10"/>
    </row>
    <row r="49" spans="1:13" s="3" customFormat="1" ht="53.25" customHeight="1">
      <c r="A49" s="54" t="s">
        <v>103</v>
      </c>
      <c r="B49" s="54"/>
      <c r="C49" s="54"/>
      <c r="D49" s="54"/>
      <c r="E49" s="54"/>
      <c r="F49" s="23">
        <v>2000070470</v>
      </c>
      <c r="G49" s="55" t="s">
        <v>3</v>
      </c>
      <c r="H49" s="55"/>
      <c r="I49" s="64">
        <f>1100</f>
        <v>1100</v>
      </c>
      <c r="J49" s="64"/>
      <c r="K49" s="16">
        <v>725.9</v>
      </c>
      <c r="L49" s="24">
        <v>752.8</v>
      </c>
      <c r="M49" s="10"/>
    </row>
    <row r="50" spans="1:23" s="3" customFormat="1" ht="34.5" customHeight="1">
      <c r="A50" s="54" t="s">
        <v>62</v>
      </c>
      <c r="B50" s="54"/>
      <c r="C50" s="54"/>
      <c r="D50" s="54"/>
      <c r="E50" s="54"/>
      <c r="F50" s="23" t="s">
        <v>63</v>
      </c>
      <c r="G50" s="55" t="s">
        <v>64</v>
      </c>
      <c r="H50" s="55"/>
      <c r="I50" s="65">
        <f>14464000</f>
        <v>14464000</v>
      </c>
      <c r="J50" s="65"/>
      <c r="K50" s="16">
        <v>250</v>
      </c>
      <c r="L50" s="24">
        <v>250</v>
      </c>
      <c r="M50" s="10"/>
      <c r="P50" s="10"/>
      <c r="Q50" s="10"/>
      <c r="R50" s="10"/>
      <c r="S50" s="10"/>
      <c r="T50" s="10"/>
      <c r="U50" s="10"/>
      <c r="V50" s="10"/>
      <c r="W50" s="10"/>
    </row>
    <row r="51" spans="1:23" s="3" customFormat="1" ht="80.25" customHeight="1">
      <c r="A51" s="54" t="s">
        <v>65</v>
      </c>
      <c r="B51" s="54"/>
      <c r="C51" s="54"/>
      <c r="D51" s="54"/>
      <c r="E51" s="54"/>
      <c r="F51" s="23" t="s">
        <v>66</v>
      </c>
      <c r="G51" s="55" t="s">
        <v>3</v>
      </c>
      <c r="H51" s="55"/>
      <c r="I51" s="64">
        <f>12001900</f>
        <v>12001900</v>
      </c>
      <c r="J51" s="64"/>
      <c r="K51" s="16">
        <v>27.7</v>
      </c>
      <c r="L51" s="24">
        <v>28.8</v>
      </c>
      <c r="M51" s="10"/>
      <c r="P51" s="10"/>
      <c r="Q51" s="66"/>
      <c r="R51" s="66"/>
      <c r="S51" s="66"/>
      <c r="T51" s="66"/>
      <c r="U51" s="66"/>
      <c r="V51" s="10"/>
      <c r="W51" s="10"/>
    </row>
    <row r="52" spans="1:23" s="3" customFormat="1" ht="79.5" customHeight="1">
      <c r="A52" s="54" t="s">
        <v>67</v>
      </c>
      <c r="B52" s="54"/>
      <c r="C52" s="54"/>
      <c r="D52" s="54"/>
      <c r="E52" s="54"/>
      <c r="F52" s="23">
        <v>2000070570</v>
      </c>
      <c r="G52" s="55" t="s">
        <v>3</v>
      </c>
      <c r="H52" s="55"/>
      <c r="I52" s="64">
        <f>12001900</f>
        <v>12001900</v>
      </c>
      <c r="J52" s="64"/>
      <c r="K52" s="16">
        <v>12.4</v>
      </c>
      <c r="L52" s="24">
        <v>12.4</v>
      </c>
      <c r="M52" s="10"/>
      <c r="P52" s="10"/>
      <c r="Q52" s="10"/>
      <c r="R52" s="10"/>
      <c r="S52" s="10"/>
      <c r="T52" s="10"/>
      <c r="U52" s="10"/>
      <c r="V52" s="10"/>
      <c r="W52" s="10"/>
    </row>
    <row r="53" spans="1:13" s="3" customFormat="1" ht="48" customHeight="1">
      <c r="A53" s="54" t="s">
        <v>21</v>
      </c>
      <c r="B53" s="54"/>
      <c r="C53" s="54"/>
      <c r="D53" s="54"/>
      <c r="E53" s="54"/>
      <c r="F53" s="23" t="s">
        <v>68</v>
      </c>
      <c r="G53" s="55" t="s">
        <v>3</v>
      </c>
      <c r="H53" s="55"/>
      <c r="I53" s="64">
        <f>2458100</f>
        <v>2458100</v>
      </c>
      <c r="J53" s="64"/>
      <c r="K53" s="16">
        <f>8265.5-26</f>
        <v>8239.5</v>
      </c>
      <c r="L53" s="24">
        <f>6902.3-26</f>
        <v>6876.3</v>
      </c>
      <c r="M53" s="10"/>
    </row>
    <row r="54" spans="1:13" s="3" customFormat="1" ht="51" customHeight="1" hidden="1">
      <c r="A54" s="54" t="s">
        <v>25</v>
      </c>
      <c r="B54" s="54"/>
      <c r="C54" s="54"/>
      <c r="D54" s="54"/>
      <c r="E54" s="54"/>
      <c r="F54" s="23" t="s">
        <v>69</v>
      </c>
      <c r="G54" s="55" t="s">
        <v>3</v>
      </c>
      <c r="H54" s="55"/>
      <c r="I54" s="64">
        <f>4000</f>
        <v>4000</v>
      </c>
      <c r="J54" s="64"/>
      <c r="K54" s="16">
        <v>0</v>
      </c>
      <c r="L54" s="24">
        <v>0</v>
      </c>
      <c r="M54" s="10"/>
    </row>
    <row r="55" spans="1:13" s="3" customFormat="1" ht="39.75" customHeight="1">
      <c r="A55" s="54" t="s">
        <v>22</v>
      </c>
      <c r="B55" s="54"/>
      <c r="C55" s="54"/>
      <c r="D55" s="54"/>
      <c r="E55" s="54"/>
      <c r="F55" s="23" t="s">
        <v>70</v>
      </c>
      <c r="G55" s="55" t="s">
        <v>3</v>
      </c>
      <c r="H55" s="55"/>
      <c r="I55" s="16"/>
      <c r="J55" s="16"/>
      <c r="K55" s="16">
        <v>2019.5</v>
      </c>
      <c r="L55" s="24">
        <v>2094.3</v>
      </c>
      <c r="M55" s="10"/>
    </row>
    <row r="56" spans="1:13" s="3" customFormat="1" ht="51" customHeight="1">
      <c r="A56" s="54" t="s">
        <v>23</v>
      </c>
      <c r="B56" s="54"/>
      <c r="C56" s="54"/>
      <c r="D56" s="54"/>
      <c r="E56" s="54"/>
      <c r="F56" s="23" t="s">
        <v>71</v>
      </c>
      <c r="G56" s="55" t="s">
        <v>3</v>
      </c>
      <c r="H56" s="55"/>
      <c r="I56" s="61">
        <f>1103400</f>
        <v>1103400</v>
      </c>
      <c r="J56" s="61"/>
      <c r="K56" s="16">
        <v>1655</v>
      </c>
      <c r="L56" s="24">
        <v>1716.2</v>
      </c>
      <c r="M56" s="10"/>
    </row>
    <row r="57" spans="1:13" s="3" customFormat="1" ht="52.5" customHeight="1">
      <c r="A57" s="54" t="s">
        <v>24</v>
      </c>
      <c r="B57" s="54"/>
      <c r="C57" s="54"/>
      <c r="D57" s="54"/>
      <c r="E57" s="54"/>
      <c r="F57" s="23" t="s">
        <v>72</v>
      </c>
      <c r="G57" s="55" t="s">
        <v>3</v>
      </c>
      <c r="H57" s="55"/>
      <c r="I57" s="65">
        <f>1103400</f>
        <v>1103400</v>
      </c>
      <c r="J57" s="65"/>
      <c r="K57" s="16">
        <v>5094.8</v>
      </c>
      <c r="L57" s="24">
        <v>4923</v>
      </c>
      <c r="M57" s="10"/>
    </row>
    <row r="58" spans="1:13" s="3" customFormat="1" ht="54" customHeight="1">
      <c r="A58" s="54" t="s">
        <v>73</v>
      </c>
      <c r="B58" s="54"/>
      <c r="C58" s="54"/>
      <c r="D58" s="54"/>
      <c r="E58" s="54"/>
      <c r="F58" s="23" t="s">
        <v>74</v>
      </c>
      <c r="G58" s="55" t="s">
        <v>3</v>
      </c>
      <c r="H58" s="55"/>
      <c r="I58" s="64">
        <f>1103400</f>
        <v>1103400</v>
      </c>
      <c r="J58" s="64"/>
      <c r="K58" s="16">
        <v>12723.5</v>
      </c>
      <c r="L58" s="24">
        <v>7798.1</v>
      </c>
      <c r="M58" s="10"/>
    </row>
    <row r="59" spans="1:13" s="3" customFormat="1" ht="63.75" customHeight="1">
      <c r="A59" s="54" t="s">
        <v>75</v>
      </c>
      <c r="B59" s="54"/>
      <c r="C59" s="54"/>
      <c r="D59" s="54"/>
      <c r="E59" s="54"/>
      <c r="F59" s="23" t="s">
        <v>76</v>
      </c>
      <c r="G59" s="55" t="s">
        <v>3</v>
      </c>
      <c r="H59" s="55"/>
      <c r="I59" s="61">
        <f>85000</f>
        <v>85000</v>
      </c>
      <c r="J59" s="61"/>
      <c r="K59" s="16">
        <v>200</v>
      </c>
      <c r="L59" s="24">
        <v>150</v>
      </c>
      <c r="M59" s="10"/>
    </row>
    <row r="60" spans="1:13" s="3" customFormat="1" ht="60.75" customHeight="1">
      <c r="A60" s="54" t="s">
        <v>77</v>
      </c>
      <c r="B60" s="54"/>
      <c r="C60" s="54"/>
      <c r="D60" s="54"/>
      <c r="E60" s="54"/>
      <c r="F60" s="23" t="s">
        <v>78</v>
      </c>
      <c r="G60" s="55" t="s">
        <v>3</v>
      </c>
      <c r="H60" s="55"/>
      <c r="I60" s="65">
        <f>85000</f>
        <v>85000</v>
      </c>
      <c r="J60" s="65"/>
      <c r="K60" s="16">
        <v>250</v>
      </c>
      <c r="L60" s="24">
        <v>250</v>
      </c>
      <c r="M60" s="10"/>
    </row>
    <row r="61" spans="1:13" s="3" customFormat="1" ht="49.5" customHeight="1">
      <c r="A61" s="54" t="s">
        <v>79</v>
      </c>
      <c r="B61" s="54"/>
      <c r="C61" s="54"/>
      <c r="D61" s="54"/>
      <c r="E61" s="54"/>
      <c r="F61" s="23">
        <v>2000080970</v>
      </c>
      <c r="G61" s="55" t="s">
        <v>17</v>
      </c>
      <c r="H61" s="55"/>
      <c r="I61" s="64">
        <f>85000</f>
        <v>85000</v>
      </c>
      <c r="J61" s="64"/>
      <c r="K61" s="16">
        <v>11.5</v>
      </c>
      <c r="L61" s="24">
        <v>11.5</v>
      </c>
      <c r="M61" s="10"/>
    </row>
    <row r="62" spans="1:13" s="3" customFormat="1" ht="76.5" customHeight="1">
      <c r="A62" s="54" t="s">
        <v>80</v>
      </c>
      <c r="B62" s="54"/>
      <c r="C62" s="54"/>
      <c r="D62" s="54"/>
      <c r="E62" s="54"/>
      <c r="F62" s="23" t="s">
        <v>81</v>
      </c>
      <c r="G62" s="55" t="s">
        <v>3</v>
      </c>
      <c r="H62" s="55"/>
      <c r="I62" s="61">
        <f>1300000</f>
        <v>1300000</v>
      </c>
      <c r="J62" s="61"/>
      <c r="K62" s="16">
        <v>1554.7</v>
      </c>
      <c r="L62" s="24">
        <v>1612.3</v>
      </c>
      <c r="M62" s="10"/>
    </row>
    <row r="63" spans="1:13" s="3" customFormat="1" ht="60.75" customHeight="1">
      <c r="A63" s="54" t="s">
        <v>82</v>
      </c>
      <c r="B63" s="54"/>
      <c r="C63" s="54"/>
      <c r="D63" s="54"/>
      <c r="E63" s="54"/>
      <c r="F63" s="23" t="s">
        <v>83</v>
      </c>
      <c r="G63" s="55" t="s">
        <v>13</v>
      </c>
      <c r="H63" s="55"/>
      <c r="I63" s="65">
        <f>1300000</f>
        <v>1300000</v>
      </c>
      <c r="J63" s="65"/>
      <c r="K63" s="16">
        <v>651.1</v>
      </c>
      <c r="L63" s="24">
        <v>651.1</v>
      </c>
      <c r="M63" s="10"/>
    </row>
    <row r="64" spans="1:13" s="3" customFormat="1" ht="52.5" customHeight="1">
      <c r="A64" s="54" t="s">
        <v>84</v>
      </c>
      <c r="B64" s="54"/>
      <c r="C64" s="54"/>
      <c r="D64" s="54"/>
      <c r="E64" s="54"/>
      <c r="F64" s="23" t="s">
        <v>85</v>
      </c>
      <c r="G64" s="55" t="s">
        <v>2</v>
      </c>
      <c r="H64" s="55"/>
      <c r="I64" s="64">
        <f>1300000</f>
        <v>1300000</v>
      </c>
      <c r="J64" s="64"/>
      <c r="K64" s="16">
        <v>1818.8</v>
      </c>
      <c r="L64" s="24">
        <v>1856.4</v>
      </c>
      <c r="M64" s="10"/>
    </row>
    <row r="65" spans="1:13" s="3" customFormat="1" ht="54" customHeight="1">
      <c r="A65" s="54" t="s">
        <v>86</v>
      </c>
      <c r="B65" s="54"/>
      <c r="C65" s="54"/>
      <c r="D65" s="54"/>
      <c r="E65" s="54"/>
      <c r="F65" s="23" t="s">
        <v>87</v>
      </c>
      <c r="G65" s="55" t="s">
        <v>2</v>
      </c>
      <c r="H65" s="55"/>
      <c r="I65" s="61">
        <f>200000</f>
        <v>200000</v>
      </c>
      <c r="J65" s="61"/>
      <c r="K65" s="16">
        <v>13756.3</v>
      </c>
      <c r="L65" s="24">
        <v>13756.2</v>
      </c>
      <c r="M65" s="10"/>
    </row>
    <row r="66" spans="1:13" s="3" customFormat="1" ht="51.75" customHeight="1">
      <c r="A66" s="54" t="s">
        <v>88</v>
      </c>
      <c r="B66" s="54"/>
      <c r="C66" s="54"/>
      <c r="D66" s="54"/>
      <c r="E66" s="54"/>
      <c r="F66" s="23" t="s">
        <v>87</v>
      </c>
      <c r="G66" s="55" t="s">
        <v>3</v>
      </c>
      <c r="H66" s="55"/>
      <c r="I66" s="65">
        <f>200000</f>
        <v>200000</v>
      </c>
      <c r="J66" s="65"/>
      <c r="K66" s="16">
        <v>1704.1</v>
      </c>
      <c r="L66" s="24">
        <v>1769</v>
      </c>
      <c r="M66" s="10"/>
    </row>
    <row r="67" spans="1:13" s="3" customFormat="1" ht="48.75" customHeight="1" hidden="1">
      <c r="A67" s="36" t="s">
        <v>105</v>
      </c>
      <c r="B67" s="36"/>
      <c r="C67" s="36"/>
      <c r="D67" s="36"/>
      <c r="E67" s="36"/>
      <c r="F67" s="4" t="s">
        <v>106</v>
      </c>
      <c r="G67" s="37">
        <v>240</v>
      </c>
      <c r="H67" s="37"/>
      <c r="I67" s="25"/>
      <c r="J67" s="25"/>
      <c r="K67" s="16">
        <v>0</v>
      </c>
      <c r="L67" s="24">
        <v>0</v>
      </c>
      <c r="M67" s="10"/>
    </row>
    <row r="68" spans="1:13" s="3" customFormat="1" ht="66.75" customHeight="1">
      <c r="A68" s="54" t="s">
        <v>7</v>
      </c>
      <c r="B68" s="54"/>
      <c r="C68" s="54"/>
      <c r="D68" s="54"/>
      <c r="E68" s="54"/>
      <c r="F68" s="23" t="s">
        <v>89</v>
      </c>
      <c r="G68" s="55" t="s">
        <v>6</v>
      </c>
      <c r="H68" s="55"/>
      <c r="I68" s="61">
        <f>498200</f>
        <v>498200</v>
      </c>
      <c r="J68" s="61"/>
      <c r="K68" s="16">
        <v>5109</v>
      </c>
      <c r="L68" s="24">
        <v>5068.4</v>
      </c>
      <c r="M68" s="10"/>
    </row>
    <row r="69" spans="1:13" s="3" customFormat="1" ht="66.75" customHeight="1">
      <c r="A69" s="54" t="s">
        <v>8</v>
      </c>
      <c r="B69" s="54"/>
      <c r="C69" s="54"/>
      <c r="D69" s="54"/>
      <c r="E69" s="54"/>
      <c r="F69" s="23" t="s">
        <v>89</v>
      </c>
      <c r="G69" s="55" t="s">
        <v>3</v>
      </c>
      <c r="H69" s="55"/>
      <c r="I69" s="65">
        <f>84000</f>
        <v>84000</v>
      </c>
      <c r="J69" s="65"/>
      <c r="K69" s="16">
        <v>1049.1</v>
      </c>
      <c r="L69" s="24">
        <v>1087.5</v>
      </c>
      <c r="M69" s="10"/>
    </row>
    <row r="70" spans="1:13" s="3" customFormat="1" ht="51.75" customHeight="1">
      <c r="A70" s="54" t="s">
        <v>9</v>
      </c>
      <c r="B70" s="54"/>
      <c r="C70" s="54"/>
      <c r="D70" s="54"/>
      <c r="E70" s="54"/>
      <c r="F70" s="23" t="s">
        <v>89</v>
      </c>
      <c r="G70" s="55" t="s">
        <v>4</v>
      </c>
      <c r="H70" s="55"/>
      <c r="I70" s="64">
        <f>84000</f>
        <v>84000</v>
      </c>
      <c r="J70" s="64"/>
      <c r="K70" s="16">
        <v>3.9</v>
      </c>
      <c r="L70" s="24">
        <v>3.9</v>
      </c>
      <c r="M70" s="10"/>
    </row>
    <row r="71" spans="1:13" s="3" customFormat="1" ht="67.5" customHeight="1">
      <c r="A71" s="54" t="s">
        <v>90</v>
      </c>
      <c r="B71" s="54"/>
      <c r="C71" s="54"/>
      <c r="D71" s="54"/>
      <c r="E71" s="54"/>
      <c r="F71" s="23" t="s">
        <v>91</v>
      </c>
      <c r="G71" s="55" t="s">
        <v>6</v>
      </c>
      <c r="H71" s="55"/>
      <c r="I71" s="65">
        <f>358500</f>
        <v>358500</v>
      </c>
      <c r="J71" s="65"/>
      <c r="K71" s="16">
        <v>6283.6</v>
      </c>
      <c r="L71" s="24">
        <v>6516.1</v>
      </c>
      <c r="M71" s="10"/>
    </row>
    <row r="72" spans="1:13" s="3" customFormat="1" ht="73.5" customHeight="1">
      <c r="A72" s="54" t="s">
        <v>92</v>
      </c>
      <c r="B72" s="54"/>
      <c r="C72" s="54"/>
      <c r="D72" s="54"/>
      <c r="E72" s="54"/>
      <c r="F72" s="23" t="s">
        <v>91</v>
      </c>
      <c r="G72" s="55" t="s">
        <v>3</v>
      </c>
      <c r="H72" s="55"/>
      <c r="I72" s="64">
        <f>358500</f>
        <v>358500</v>
      </c>
      <c r="J72" s="64"/>
      <c r="K72" s="16">
        <v>844.4</v>
      </c>
      <c r="L72" s="24">
        <v>875.6</v>
      </c>
      <c r="M72" s="10"/>
    </row>
    <row r="73" spans="1:13" s="3" customFormat="1" ht="55.5" customHeight="1" hidden="1">
      <c r="A73" s="54" t="s">
        <v>104</v>
      </c>
      <c r="B73" s="54"/>
      <c r="C73" s="54"/>
      <c r="D73" s="54"/>
      <c r="E73" s="54"/>
      <c r="F73" s="23" t="s">
        <v>91</v>
      </c>
      <c r="G73" s="55">
        <v>850</v>
      </c>
      <c r="H73" s="55"/>
      <c r="I73" s="16"/>
      <c r="J73" s="16"/>
      <c r="K73" s="16">
        <v>0</v>
      </c>
      <c r="L73" s="24">
        <v>0</v>
      </c>
      <c r="M73" s="10"/>
    </row>
    <row r="74" spans="1:13" s="3" customFormat="1" ht="52.5" customHeight="1">
      <c r="A74" s="54" t="s">
        <v>10</v>
      </c>
      <c r="B74" s="54"/>
      <c r="C74" s="54"/>
      <c r="D74" s="54"/>
      <c r="E74" s="54"/>
      <c r="F74" s="23" t="s">
        <v>93</v>
      </c>
      <c r="G74" s="55" t="s">
        <v>6</v>
      </c>
      <c r="H74" s="55"/>
      <c r="I74" s="65">
        <f>44200</f>
        <v>44200</v>
      </c>
      <c r="J74" s="65"/>
      <c r="K74" s="16">
        <v>14073.6</v>
      </c>
      <c r="L74" s="24">
        <v>14073.6</v>
      </c>
      <c r="M74" s="10"/>
    </row>
    <row r="75" spans="1:13" s="3" customFormat="1" ht="64.5" customHeight="1">
      <c r="A75" s="54" t="s">
        <v>11</v>
      </c>
      <c r="B75" s="54"/>
      <c r="C75" s="54"/>
      <c r="D75" s="54"/>
      <c r="E75" s="54"/>
      <c r="F75" s="23" t="s">
        <v>93</v>
      </c>
      <c r="G75" s="55" t="s">
        <v>3</v>
      </c>
      <c r="H75" s="55"/>
      <c r="I75" s="64">
        <f>44200</f>
        <v>44200</v>
      </c>
      <c r="J75" s="64"/>
      <c r="K75" s="16">
        <v>4690.5</v>
      </c>
      <c r="L75" s="24">
        <v>4699.4</v>
      </c>
      <c r="M75" s="10"/>
    </row>
    <row r="76" spans="1:13" s="3" customFormat="1" ht="57" customHeight="1">
      <c r="A76" s="54" t="s">
        <v>12</v>
      </c>
      <c r="B76" s="54"/>
      <c r="C76" s="54"/>
      <c r="D76" s="54"/>
      <c r="E76" s="54"/>
      <c r="F76" s="23" t="s">
        <v>93</v>
      </c>
      <c r="G76" s="55" t="s">
        <v>4</v>
      </c>
      <c r="H76" s="55"/>
      <c r="I76" s="61">
        <f>1700300</f>
        <v>1700300</v>
      </c>
      <c r="J76" s="61"/>
      <c r="K76" s="16">
        <v>10</v>
      </c>
      <c r="L76" s="24">
        <v>10</v>
      </c>
      <c r="M76" s="10"/>
    </row>
    <row r="77" spans="1:12" s="3" customFormat="1" ht="33.75" customHeight="1">
      <c r="A77" s="62" t="s">
        <v>30</v>
      </c>
      <c r="B77" s="62"/>
      <c r="C77" s="62"/>
      <c r="D77" s="62"/>
      <c r="E77" s="62"/>
      <c r="F77" s="2"/>
      <c r="G77" s="43"/>
      <c r="H77" s="43"/>
      <c r="I77" s="63">
        <f>103870000</f>
        <v>103870000</v>
      </c>
      <c r="J77" s="63"/>
      <c r="K77" s="12">
        <f>K15+K34+K30+K22+K26</f>
        <v>92532.9</v>
      </c>
      <c r="L77" s="12">
        <f>L15+L34+L30+L26+L22</f>
        <v>85758.00000000001</v>
      </c>
    </row>
    <row r="78" spans="6:12" s="3" customFormat="1" ht="13.5" customHeight="1">
      <c r="F78" s="81" t="s">
        <v>0</v>
      </c>
      <c r="G78" s="81"/>
      <c r="H78" s="81"/>
      <c r="I78" s="81"/>
      <c r="J78" s="81"/>
      <c r="K78" s="19"/>
      <c r="L78" s="19"/>
    </row>
    <row r="79" spans="6:12" s="3" customFormat="1" ht="13.5" customHeight="1">
      <c r="F79" s="81" t="s">
        <v>0</v>
      </c>
      <c r="G79" s="81"/>
      <c r="H79" s="81"/>
      <c r="I79" s="81"/>
      <c r="J79" s="81"/>
      <c r="K79" s="19"/>
      <c r="L79" s="19"/>
    </row>
    <row r="80" spans="6:12" s="3" customFormat="1" ht="13.5" customHeight="1">
      <c r="F80" s="81" t="s">
        <v>0</v>
      </c>
      <c r="G80" s="81"/>
      <c r="H80" s="81"/>
      <c r="I80" s="81"/>
      <c r="J80" s="81"/>
      <c r="K80" s="19"/>
      <c r="L80" s="19"/>
    </row>
    <row r="81" spans="6:12" s="3" customFormat="1" ht="13.5" customHeight="1">
      <c r="F81" s="81" t="s">
        <v>0</v>
      </c>
      <c r="G81" s="81"/>
      <c r="H81" s="81"/>
      <c r="I81" s="81"/>
      <c r="J81" s="81"/>
      <c r="K81" s="19"/>
      <c r="L81" s="19"/>
    </row>
    <row r="82" spans="6:12" s="3" customFormat="1" ht="6" customHeight="1">
      <c r="F82" s="81" t="s">
        <v>0</v>
      </c>
      <c r="G82" s="81"/>
      <c r="H82" s="81"/>
      <c r="I82" s="81"/>
      <c r="J82" s="81"/>
      <c r="K82" s="19"/>
      <c r="L82" s="19"/>
    </row>
    <row r="83" spans="6:12" s="3" customFormat="1" ht="13.5" customHeight="1">
      <c r="F83" s="81"/>
      <c r="G83" s="81"/>
      <c r="H83" s="81"/>
      <c r="I83" s="81"/>
      <c r="J83" s="81"/>
      <c r="K83" s="19"/>
      <c r="L83" s="19"/>
    </row>
  </sheetData>
  <sheetProtection/>
  <mergeCells count="183">
    <mergeCell ref="E3:L3"/>
    <mergeCell ref="E2:L2"/>
    <mergeCell ref="E1:L1"/>
    <mergeCell ref="E4:L4"/>
    <mergeCell ref="A39:E39"/>
    <mergeCell ref="G39:H39"/>
    <mergeCell ref="K12:L13"/>
    <mergeCell ref="I18:J18"/>
    <mergeCell ref="A7:L10"/>
    <mergeCell ref="F11:J11"/>
    <mergeCell ref="A49:E49"/>
    <mergeCell ref="G49:H49"/>
    <mergeCell ref="I49:J49"/>
    <mergeCell ref="F78:J78"/>
    <mergeCell ref="F79:J79"/>
    <mergeCell ref="F80:J80"/>
    <mergeCell ref="A50:E50"/>
    <mergeCell ref="G50:H50"/>
    <mergeCell ref="I50:J50"/>
    <mergeCell ref="A51:E51"/>
    <mergeCell ref="F81:J81"/>
    <mergeCell ref="F82:J82"/>
    <mergeCell ref="F83:J83"/>
    <mergeCell ref="G70:H70"/>
    <mergeCell ref="I70:J70"/>
    <mergeCell ref="G71:H71"/>
    <mergeCell ref="I71:J71"/>
    <mergeCell ref="G72:H72"/>
    <mergeCell ref="I72:J72"/>
    <mergeCell ref="I74:J74"/>
    <mergeCell ref="I41:J41"/>
    <mergeCell ref="G42:H42"/>
    <mergeCell ref="I42:J42"/>
    <mergeCell ref="I61:J61"/>
    <mergeCell ref="G61:H61"/>
    <mergeCell ref="G57:H57"/>
    <mergeCell ref="I57:J57"/>
    <mergeCell ref="I45:J45"/>
    <mergeCell ref="G46:H46"/>
    <mergeCell ref="A70:E70"/>
    <mergeCell ref="A71:E71"/>
    <mergeCell ref="A72:E72"/>
    <mergeCell ref="A62:E62"/>
    <mergeCell ref="A41:E41"/>
    <mergeCell ref="A42:E42"/>
    <mergeCell ref="A43:E43"/>
    <mergeCell ref="A61:E61"/>
    <mergeCell ref="A57:E57"/>
    <mergeCell ref="A46:E46"/>
    <mergeCell ref="I12:J13"/>
    <mergeCell ref="A15:E15"/>
    <mergeCell ref="G15:H15"/>
    <mergeCell ref="A12:E14"/>
    <mergeCell ref="F12:F14"/>
    <mergeCell ref="G12:H14"/>
    <mergeCell ref="A16:E16"/>
    <mergeCell ref="G16:H16"/>
    <mergeCell ref="A17:E17"/>
    <mergeCell ref="G17:H17"/>
    <mergeCell ref="A18:E18"/>
    <mergeCell ref="G18:H18"/>
    <mergeCell ref="A19:E19"/>
    <mergeCell ref="G19:H19"/>
    <mergeCell ref="A20:E20"/>
    <mergeCell ref="G20:H20"/>
    <mergeCell ref="A21:E21"/>
    <mergeCell ref="G21:H21"/>
    <mergeCell ref="I21:J21"/>
    <mergeCell ref="A34:E34"/>
    <mergeCell ref="G34:H34"/>
    <mergeCell ref="A35:E35"/>
    <mergeCell ref="G35:H35"/>
    <mergeCell ref="I35:J35"/>
    <mergeCell ref="A30:E30"/>
    <mergeCell ref="G30:H30"/>
    <mergeCell ref="A31:E31"/>
    <mergeCell ref="G31:H31"/>
    <mergeCell ref="A36:E36"/>
    <mergeCell ref="G36:H36"/>
    <mergeCell ref="I36:J36"/>
    <mergeCell ref="A37:E37"/>
    <mergeCell ref="G37:H37"/>
    <mergeCell ref="I37:J37"/>
    <mergeCell ref="G38:H38"/>
    <mergeCell ref="I38:J38"/>
    <mergeCell ref="G43:H43"/>
    <mergeCell ref="I43:J43"/>
    <mergeCell ref="A44:E44"/>
    <mergeCell ref="G44:H44"/>
    <mergeCell ref="I44:J44"/>
    <mergeCell ref="A38:E38"/>
    <mergeCell ref="G40:H40"/>
    <mergeCell ref="G41:H41"/>
    <mergeCell ref="I46:J46"/>
    <mergeCell ref="A48:E48"/>
    <mergeCell ref="G48:H48"/>
    <mergeCell ref="I48:J48"/>
    <mergeCell ref="A45:E45"/>
    <mergeCell ref="G45:H45"/>
    <mergeCell ref="G51:H51"/>
    <mergeCell ref="I51:J51"/>
    <mergeCell ref="Q51:U51"/>
    <mergeCell ref="A52:E52"/>
    <mergeCell ref="G52:H52"/>
    <mergeCell ref="I52:J52"/>
    <mergeCell ref="A53:E53"/>
    <mergeCell ref="G53:H53"/>
    <mergeCell ref="I53:J53"/>
    <mergeCell ref="A54:E54"/>
    <mergeCell ref="G54:H54"/>
    <mergeCell ref="I54:J54"/>
    <mergeCell ref="A55:E55"/>
    <mergeCell ref="G55:H55"/>
    <mergeCell ref="A56:E56"/>
    <mergeCell ref="G56:H56"/>
    <mergeCell ref="I56:J56"/>
    <mergeCell ref="A60:E60"/>
    <mergeCell ref="G60:H60"/>
    <mergeCell ref="I60:J60"/>
    <mergeCell ref="A58:E58"/>
    <mergeCell ref="G58:H58"/>
    <mergeCell ref="I58:J58"/>
    <mergeCell ref="A59:E59"/>
    <mergeCell ref="G59:H59"/>
    <mergeCell ref="I59:J59"/>
    <mergeCell ref="G62:H62"/>
    <mergeCell ref="I62:J62"/>
    <mergeCell ref="A63:E63"/>
    <mergeCell ref="G63:H63"/>
    <mergeCell ref="I63:J63"/>
    <mergeCell ref="A64:E64"/>
    <mergeCell ref="G64:H64"/>
    <mergeCell ref="I64:J64"/>
    <mergeCell ref="A67:E67"/>
    <mergeCell ref="G67:H67"/>
    <mergeCell ref="A65:E65"/>
    <mergeCell ref="G65:H65"/>
    <mergeCell ref="I65:J65"/>
    <mergeCell ref="A66:E66"/>
    <mergeCell ref="G66:H66"/>
    <mergeCell ref="I66:J66"/>
    <mergeCell ref="I75:J75"/>
    <mergeCell ref="A68:E68"/>
    <mergeCell ref="G68:H68"/>
    <mergeCell ref="I68:J68"/>
    <mergeCell ref="A69:E69"/>
    <mergeCell ref="G69:H69"/>
    <mergeCell ref="I69:J69"/>
    <mergeCell ref="A74:E74"/>
    <mergeCell ref="A75:E75"/>
    <mergeCell ref="G75:H75"/>
    <mergeCell ref="A76:E76"/>
    <mergeCell ref="G76:H76"/>
    <mergeCell ref="I76:J76"/>
    <mergeCell ref="A77:E77"/>
    <mergeCell ref="G77:H77"/>
    <mergeCell ref="I77:J77"/>
    <mergeCell ref="A73:E73"/>
    <mergeCell ref="G73:H73"/>
    <mergeCell ref="G74:H74"/>
    <mergeCell ref="A32:E32"/>
    <mergeCell ref="G32:H32"/>
    <mergeCell ref="A33:E33"/>
    <mergeCell ref="G33:H33"/>
    <mergeCell ref="A47:E47"/>
    <mergeCell ref="G47:H47"/>
    <mergeCell ref="A40:E40"/>
    <mergeCell ref="A22:E22"/>
    <mergeCell ref="A23:E23"/>
    <mergeCell ref="A24:E24"/>
    <mergeCell ref="A25:E25"/>
    <mergeCell ref="G22:H22"/>
    <mergeCell ref="G23:H23"/>
    <mergeCell ref="G24:H24"/>
    <mergeCell ref="G25:H25"/>
    <mergeCell ref="A29:E29"/>
    <mergeCell ref="G29:H29"/>
    <mergeCell ref="A26:E26"/>
    <mergeCell ref="G26:H26"/>
    <mergeCell ref="A27:E27"/>
    <mergeCell ref="G27:H27"/>
    <mergeCell ref="A28:E28"/>
    <mergeCell ref="G28:H28"/>
  </mergeCells>
  <printOptions/>
  <pageMargins left="0.5905511811023623" right="0.1968503937007874" top="0.5905511811023623" bottom="0" header="0.5118110236220472" footer="0.5118110236220472"/>
  <pageSetup fitToHeight="5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Golovanova_Ekaterina</cp:lastModifiedBy>
  <cp:lastPrinted>2019-11-27T13:49:40Z</cp:lastPrinted>
  <dcterms:modified xsi:type="dcterms:W3CDTF">2019-12-06T11:46:33Z</dcterms:modified>
  <cp:category/>
  <cp:version/>
  <cp:contentType/>
  <cp:contentStatus/>
</cp:coreProperties>
</file>